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20" windowHeight="10260" activeTab="0"/>
  </bookViews>
  <sheets>
    <sheet name="Calculator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Joe Lauer</author>
  </authors>
  <commentList>
    <comment ref="C3" authorId="0">
      <text>
        <r>
          <rPr>
            <b/>
            <sz val="8"/>
            <rFont val="Tahoma"/>
            <family val="0"/>
          </rPr>
          <t>Joe Lauer:</t>
        </r>
        <r>
          <rPr>
            <sz val="8"/>
            <rFont val="Tahoma"/>
            <family val="0"/>
          </rPr>
          <t xml:space="preserve">
Change these values.</t>
        </r>
      </text>
    </comment>
    <comment ref="G5" authorId="0">
      <text>
        <r>
          <rPr>
            <b/>
            <sz val="8"/>
            <rFont val="Tahoma"/>
            <family val="0"/>
          </rPr>
          <t>Joe Lauer:</t>
        </r>
        <r>
          <rPr>
            <sz val="8"/>
            <rFont val="Tahoma"/>
            <family val="0"/>
          </rPr>
          <t xml:space="preserve">
Change these cells for Seed Cost range.</t>
        </r>
      </text>
    </comment>
  </commentList>
</comments>
</file>

<file path=xl/sharedStrings.xml><?xml version="1.0" encoding="utf-8"?>
<sst xmlns="http://schemas.openxmlformats.org/spreadsheetml/2006/main" count="31" uniqueCount="23">
  <si>
    <t>Grain price=</t>
  </si>
  <si>
    <t>Yield</t>
  </si>
  <si>
    <t>Kernel per bag</t>
  </si>
  <si>
    <t>Seed Cost per Acre at desired seeding rate + potential plant death</t>
  </si>
  <si>
    <t>Potential plant death</t>
  </si>
  <si>
    <t>Estimated yield impact=</t>
  </si>
  <si>
    <t xml:space="preserve">Desired plant population= </t>
  </si>
  <si>
    <t>Grower return at reduced plant population</t>
  </si>
  <si>
    <t>Grower return at desired plant population</t>
  </si>
  <si>
    <t>(does not include seed cost)</t>
  </si>
  <si>
    <t>Seed Cost per bag</t>
  </si>
  <si>
    <t>Seed Cost per Acre at desired plant density+potential plant death</t>
  </si>
  <si>
    <t>Seed Cost per Acre at reduced plant density+potential plant death</t>
  </si>
  <si>
    <t>Corn</t>
  </si>
  <si>
    <t>price</t>
  </si>
  <si>
    <t>Grower return ($/A) above additional seed cost for desired v. reduced stand</t>
  </si>
  <si>
    <t>User Inputs</t>
  </si>
  <si>
    <t>Grain yield (bu/A) needed to pay for seed at various seed and corn prices</t>
  </si>
  <si>
    <t>Pesticide</t>
  </si>
  <si>
    <t>Grain yield (bu/A) needed to pay for seed at various seed cost and pesticide savings</t>
  </si>
  <si>
    <t>cost savings</t>
  </si>
  <si>
    <t>Reduce seeding rate by:</t>
  </si>
  <si>
    <t>Production costs/A=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</si>
</sst>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#,##0.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u val="single"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8" fontId="0" fillId="0" borderId="0" xfId="0" applyNumberFormat="1" applyAlignment="1">
      <alignment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2" borderId="1" xfId="0" applyNumberFormat="1" applyFill="1" applyBorder="1" applyAlignment="1">
      <alignment/>
    </xf>
    <xf numFmtId="164" fontId="0" fillId="2" borderId="2" xfId="0" applyNumberFormat="1" applyFill="1" applyBorder="1" applyAlignment="1">
      <alignment/>
    </xf>
    <xf numFmtId="164" fontId="0" fillId="2" borderId="3" xfId="0" applyNumberFormat="1" applyFill="1" applyBorder="1" applyAlignment="1">
      <alignment/>
    </xf>
    <xf numFmtId="164" fontId="0" fillId="2" borderId="4" xfId="0" applyNumberFormat="1" applyFill="1" applyBorder="1" applyAlignment="1">
      <alignment/>
    </xf>
    <xf numFmtId="164" fontId="0" fillId="2" borderId="0" xfId="0" applyNumberFormat="1" applyFill="1" applyBorder="1" applyAlignment="1">
      <alignment/>
    </xf>
    <xf numFmtId="164" fontId="0" fillId="2" borderId="5" xfId="0" applyNumberFormat="1" applyFill="1" applyBorder="1" applyAlignment="1">
      <alignment/>
    </xf>
    <xf numFmtId="164" fontId="0" fillId="2" borderId="6" xfId="0" applyNumberFormat="1" applyFill="1" applyBorder="1" applyAlignment="1">
      <alignment/>
    </xf>
    <xf numFmtId="164" fontId="0" fillId="2" borderId="7" xfId="0" applyNumberFormat="1" applyFill="1" applyBorder="1" applyAlignment="1">
      <alignment/>
    </xf>
    <xf numFmtId="164" fontId="0" fillId="2" borderId="8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0" fillId="3" borderId="3" xfId="0" applyNumberFormat="1" applyFill="1" applyBorder="1" applyAlignment="1">
      <alignment/>
    </xf>
    <xf numFmtId="164" fontId="0" fillId="3" borderId="4" xfId="0" applyNumberFormat="1" applyFill="1" applyBorder="1" applyAlignment="1">
      <alignment/>
    </xf>
    <xf numFmtId="0" fontId="0" fillId="3" borderId="1" xfId="0" applyFill="1" applyBorder="1" applyAlignment="1">
      <alignment/>
    </xf>
    <xf numFmtId="164" fontId="0" fillId="3" borderId="0" xfId="0" applyNumberFormat="1" applyFill="1" applyBorder="1" applyAlignment="1">
      <alignment/>
    </xf>
    <xf numFmtId="164" fontId="0" fillId="3" borderId="5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3" borderId="6" xfId="0" applyNumberFormat="1" applyFill="1" applyBorder="1" applyAlignment="1">
      <alignment/>
    </xf>
    <xf numFmtId="164" fontId="0" fillId="3" borderId="7" xfId="0" applyNumberFormat="1" applyFill="1" applyBorder="1" applyAlignment="1">
      <alignment/>
    </xf>
    <xf numFmtId="164" fontId="0" fillId="3" borderId="8" xfId="0" applyNumberFormat="1" applyFill="1" applyBorder="1" applyAlignment="1">
      <alignment/>
    </xf>
    <xf numFmtId="0" fontId="0" fillId="3" borderId="1" xfId="0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5" fontId="0" fillId="3" borderId="6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/>
    </xf>
    <xf numFmtId="164" fontId="0" fillId="4" borderId="3" xfId="0" applyNumberFormat="1" applyFill="1" applyBorder="1" applyAlignment="1">
      <alignment/>
    </xf>
    <xf numFmtId="164" fontId="0" fillId="4" borderId="4" xfId="0" applyNumberFormat="1" applyFill="1" applyBorder="1" applyAlignment="1">
      <alignment/>
    </xf>
    <xf numFmtId="164" fontId="0" fillId="4" borderId="1" xfId="0" applyNumberFormat="1" applyFill="1" applyBorder="1" applyAlignment="1">
      <alignment/>
    </xf>
    <xf numFmtId="164" fontId="0" fillId="4" borderId="0" xfId="0" applyNumberFormat="1" applyFill="1" applyBorder="1" applyAlignment="1">
      <alignment/>
    </xf>
    <xf numFmtId="164" fontId="0" fillId="4" borderId="5" xfId="0" applyNumberFormat="1" applyFill="1" applyBorder="1" applyAlignment="1">
      <alignment/>
    </xf>
    <xf numFmtId="164" fontId="0" fillId="4" borderId="6" xfId="0" applyNumberFormat="1" applyFill="1" applyBorder="1" applyAlignment="1">
      <alignment/>
    </xf>
    <xf numFmtId="164" fontId="0" fillId="4" borderId="7" xfId="0" applyNumberFormat="1" applyFill="1" applyBorder="1" applyAlignment="1">
      <alignment/>
    </xf>
    <xf numFmtId="164" fontId="0" fillId="4" borderId="8" xfId="0" applyNumberFormat="1" applyFill="1" applyBorder="1" applyAlignment="1">
      <alignment/>
    </xf>
    <xf numFmtId="164" fontId="0" fillId="2" borderId="1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164" fontId="0" fillId="2" borderId="0" xfId="0" applyNumberFormat="1" applyFill="1" applyBorder="1" applyAlignment="1">
      <alignment horizontal="right"/>
    </xf>
    <xf numFmtId="164" fontId="0" fillId="2" borderId="5" xfId="0" applyNumberFormat="1" applyFill="1" applyBorder="1" applyAlignment="1">
      <alignment horizontal="right"/>
    </xf>
    <xf numFmtId="166" fontId="0" fillId="2" borderId="2" xfId="0" applyNumberFormat="1" applyFill="1" applyBorder="1" applyAlignment="1">
      <alignment horizontal="right"/>
    </xf>
    <xf numFmtId="166" fontId="0" fillId="2" borderId="3" xfId="0" applyNumberFormat="1" applyFill="1" applyBorder="1" applyAlignment="1">
      <alignment horizontal="right"/>
    </xf>
    <xf numFmtId="166" fontId="0" fillId="2" borderId="4" xfId="0" applyNumberFormat="1" applyFill="1" applyBorder="1" applyAlignment="1">
      <alignment horizontal="right"/>
    </xf>
    <xf numFmtId="166" fontId="0" fillId="2" borderId="1" xfId="0" applyNumberFormat="1" applyFill="1" applyBorder="1" applyAlignment="1">
      <alignment horizontal="right"/>
    </xf>
    <xf numFmtId="166" fontId="0" fillId="2" borderId="0" xfId="0" applyNumberFormat="1" applyFill="1" applyBorder="1" applyAlignment="1">
      <alignment horizontal="right"/>
    </xf>
    <xf numFmtId="166" fontId="0" fillId="2" borderId="5" xfId="0" applyNumberFormat="1" applyFill="1" applyBorder="1" applyAlignment="1">
      <alignment horizontal="right"/>
    </xf>
    <xf numFmtId="166" fontId="0" fillId="2" borderId="6" xfId="0" applyNumberFormat="1" applyFill="1" applyBorder="1" applyAlignment="1">
      <alignment horizontal="right"/>
    </xf>
    <xf numFmtId="166" fontId="0" fillId="2" borderId="7" xfId="0" applyNumberFormat="1" applyFill="1" applyBorder="1" applyAlignment="1">
      <alignment horizontal="right"/>
    </xf>
    <xf numFmtId="166" fontId="0" fillId="2" borderId="8" xfId="0" applyNumberFormat="1" applyFill="1" applyBorder="1" applyAlignment="1">
      <alignment horizontal="right"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center"/>
    </xf>
    <xf numFmtId="164" fontId="0" fillId="0" borderId="9" xfId="0" applyNumberFormat="1" applyFill="1" applyBorder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>
      <alignment horizontal="right"/>
    </xf>
    <xf numFmtId="0" fontId="8" fillId="0" borderId="0" xfId="0" applyFont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/>
    </xf>
    <xf numFmtId="0" fontId="0" fillId="2" borderId="0" xfId="0" applyFill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4" borderId="2" xfId="0" applyFont="1" applyFill="1" applyBorder="1" applyAlignment="1">
      <alignment/>
    </xf>
    <xf numFmtId="0" fontId="0" fillId="4" borderId="1" xfId="0" applyFill="1" applyBorder="1" applyAlignment="1">
      <alignment/>
    </xf>
    <xf numFmtId="164" fontId="2" fillId="4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65" fontId="0" fillId="4" borderId="1" xfId="0" applyNumberFormat="1" applyFont="1" applyFill="1" applyBorder="1" applyAlignment="1">
      <alignment horizontal="center"/>
    </xf>
    <xf numFmtId="165" fontId="0" fillId="4" borderId="6" xfId="0" applyNumberFormat="1" applyFont="1" applyFill="1" applyBorder="1" applyAlignment="1">
      <alignment horizontal="center"/>
    </xf>
    <xf numFmtId="164" fontId="0" fillId="2" borderId="8" xfId="0" applyNumberForma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35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2.140625" style="0" customWidth="1"/>
    <col min="2" max="2" width="22.28125" style="0" customWidth="1"/>
    <col min="4" max="5" width="2.421875" style="0" customWidth="1"/>
    <col min="6" max="6" width="12.421875" style="0" customWidth="1"/>
    <col min="7" max="11" width="12.421875" style="3" customWidth="1"/>
    <col min="12" max="12" width="4.28125" style="0" customWidth="1"/>
    <col min="13" max="18" width="11.00390625" style="0" customWidth="1"/>
    <col min="20" max="25" width="11.140625" style="0" customWidth="1"/>
  </cols>
  <sheetData>
    <row r="1" ht="12.75"/>
    <row r="2" ht="12.75">
      <c r="B2" s="58" t="s">
        <v>16</v>
      </c>
    </row>
    <row r="3" spans="2:11" ht="12.75">
      <c r="B3" t="s">
        <v>2</v>
      </c>
      <c r="C3">
        <v>80000</v>
      </c>
      <c r="F3" s="62" t="s">
        <v>17</v>
      </c>
      <c r="G3" s="63"/>
      <c r="H3" s="63"/>
      <c r="I3" s="63"/>
      <c r="J3" s="63"/>
      <c r="K3" s="64"/>
    </row>
    <row r="4" spans="2:11" ht="12.75">
      <c r="B4" t="s">
        <v>6</v>
      </c>
      <c r="C4">
        <v>30000</v>
      </c>
      <c r="F4" s="40"/>
      <c r="G4" s="59" t="s">
        <v>10</v>
      </c>
      <c r="H4" s="60"/>
      <c r="I4" s="60"/>
      <c r="J4" s="60"/>
      <c r="K4" s="61"/>
    </row>
    <row r="5" spans="2:11" ht="12.75">
      <c r="B5" t="s">
        <v>4</v>
      </c>
      <c r="C5" s="2">
        <v>0.1</v>
      </c>
      <c r="F5" s="40"/>
      <c r="G5" s="41">
        <v>60</v>
      </c>
      <c r="H5" s="41">
        <v>80</v>
      </c>
      <c r="I5" s="41">
        <v>100</v>
      </c>
      <c r="J5" s="41">
        <v>120</v>
      </c>
      <c r="K5" s="42">
        <v>140</v>
      </c>
    </row>
    <row r="6" spans="6:11" ht="12.75">
      <c r="F6" s="14" t="s">
        <v>13</v>
      </c>
      <c r="G6" s="59" t="s">
        <v>3</v>
      </c>
      <c r="H6" s="60"/>
      <c r="I6" s="60"/>
      <c r="J6" s="60"/>
      <c r="K6" s="61"/>
    </row>
    <row r="7" spans="6:11" ht="12.75">
      <c r="F7" s="14" t="s">
        <v>14</v>
      </c>
      <c r="G7" s="41">
        <f>(($C$4/(1-$C$5))/$C$3)*G5</f>
        <v>25</v>
      </c>
      <c r="H7" s="41">
        <f>(($C$4/(1-$C$5))/$C$3)*H5</f>
        <v>33.333333333333336</v>
      </c>
      <c r="I7" s="41">
        <f>(($C$4/(1-$C$5))/$C$3)*I5</f>
        <v>41.66666666666667</v>
      </c>
      <c r="J7" s="41">
        <f>(($C$4/(1-$C$5))/$C$3)*J5</f>
        <v>50</v>
      </c>
      <c r="K7" s="77">
        <f>(($C$4/(1-$C$5))/$C$3)*K5</f>
        <v>58.333333333333336</v>
      </c>
    </row>
    <row r="8" spans="6:11" ht="12.75">
      <c r="F8" s="38">
        <v>1.5</v>
      </c>
      <c r="G8" s="43">
        <f>G$7/$F8</f>
        <v>16.666666666666668</v>
      </c>
      <c r="H8" s="44">
        <f aca="true" t="shared" si="0" ref="H8:K12">H$7/$F8</f>
        <v>22.222222222222225</v>
      </c>
      <c r="I8" s="44">
        <f t="shared" si="0"/>
        <v>27.777777777777782</v>
      </c>
      <c r="J8" s="44">
        <f t="shared" si="0"/>
        <v>33.333333333333336</v>
      </c>
      <c r="K8" s="45">
        <f t="shared" si="0"/>
        <v>38.88888888888889</v>
      </c>
    </row>
    <row r="9" spans="6:11" ht="12.75">
      <c r="F9" s="38">
        <v>2</v>
      </c>
      <c r="G9" s="46">
        <f>G$7/$F9</f>
        <v>12.5</v>
      </c>
      <c r="H9" s="47">
        <f t="shared" si="0"/>
        <v>16.666666666666668</v>
      </c>
      <c r="I9" s="47">
        <f t="shared" si="0"/>
        <v>20.833333333333336</v>
      </c>
      <c r="J9" s="47">
        <f t="shared" si="0"/>
        <v>25</v>
      </c>
      <c r="K9" s="48">
        <f t="shared" si="0"/>
        <v>29.166666666666668</v>
      </c>
    </row>
    <row r="10" spans="6:11" ht="12.75">
      <c r="F10" s="38">
        <v>2.5</v>
      </c>
      <c r="G10" s="46">
        <f>G$7/$F10</f>
        <v>10</v>
      </c>
      <c r="H10" s="47">
        <f t="shared" si="0"/>
        <v>13.333333333333334</v>
      </c>
      <c r="I10" s="47">
        <f t="shared" si="0"/>
        <v>16.666666666666668</v>
      </c>
      <c r="J10" s="47">
        <f t="shared" si="0"/>
        <v>20</v>
      </c>
      <c r="K10" s="48">
        <f t="shared" si="0"/>
        <v>23.333333333333336</v>
      </c>
    </row>
    <row r="11" spans="6:11" ht="12.75">
      <c r="F11" s="38">
        <v>3</v>
      </c>
      <c r="G11" s="46">
        <f>G$7/$F11</f>
        <v>8.333333333333334</v>
      </c>
      <c r="H11" s="47">
        <f t="shared" si="0"/>
        <v>11.111111111111112</v>
      </c>
      <c r="I11" s="47">
        <f t="shared" si="0"/>
        <v>13.888888888888891</v>
      </c>
      <c r="J11" s="47">
        <f t="shared" si="0"/>
        <v>16.666666666666668</v>
      </c>
      <c r="K11" s="48">
        <f t="shared" si="0"/>
        <v>19.444444444444446</v>
      </c>
    </row>
    <row r="12" spans="6:11" ht="12.75">
      <c r="F12" s="39">
        <v>3.5</v>
      </c>
      <c r="G12" s="49">
        <f>G$7/$F12</f>
        <v>7.142857142857143</v>
      </c>
      <c r="H12" s="50">
        <f t="shared" si="0"/>
        <v>9.523809523809524</v>
      </c>
      <c r="I12" s="50">
        <f t="shared" si="0"/>
        <v>11.904761904761907</v>
      </c>
      <c r="J12" s="50">
        <f t="shared" si="0"/>
        <v>14.285714285714286</v>
      </c>
      <c r="K12" s="51">
        <f t="shared" si="0"/>
        <v>16.666666666666668</v>
      </c>
    </row>
    <row r="14" spans="2:11" ht="12.75">
      <c r="B14" t="s">
        <v>0</v>
      </c>
      <c r="C14" s="1">
        <v>2.5</v>
      </c>
      <c r="F14" s="62" t="s">
        <v>19</v>
      </c>
      <c r="G14" s="63"/>
      <c r="H14" s="63"/>
      <c r="I14" s="63"/>
      <c r="J14" s="63"/>
      <c r="K14" s="64"/>
    </row>
    <row r="15" spans="6:11" ht="12.75">
      <c r="F15" s="40"/>
      <c r="G15" s="59" t="s">
        <v>10</v>
      </c>
      <c r="H15" s="60"/>
      <c r="I15" s="60"/>
      <c r="J15" s="60"/>
      <c r="K15" s="61"/>
    </row>
    <row r="16" spans="6:11" ht="12.75">
      <c r="F16" s="14"/>
      <c r="G16" s="41">
        <f>G5</f>
        <v>60</v>
      </c>
      <c r="H16" s="41">
        <f>H5</f>
        <v>80</v>
      </c>
      <c r="I16" s="41">
        <f>I5</f>
        <v>100</v>
      </c>
      <c r="J16" s="41">
        <f>J5</f>
        <v>120</v>
      </c>
      <c r="K16" s="42">
        <f>K5</f>
        <v>140</v>
      </c>
    </row>
    <row r="17" spans="6:11" ht="12.75">
      <c r="F17" s="14" t="s">
        <v>18</v>
      </c>
      <c r="G17" s="59" t="s">
        <v>3</v>
      </c>
      <c r="H17" s="60"/>
      <c r="I17" s="60"/>
      <c r="J17" s="60"/>
      <c r="K17" s="61"/>
    </row>
    <row r="18" spans="6:11" ht="12.75">
      <c r="F18" s="14" t="s">
        <v>20</v>
      </c>
      <c r="G18" s="41">
        <f>(($C$4/(1-$C$5))/$C$3)*G16</f>
        <v>25</v>
      </c>
      <c r="H18" s="41">
        <f>(($C$4/(1-$C$5))/$C$3)*H16</f>
        <v>33.333333333333336</v>
      </c>
      <c r="I18" s="41">
        <f>(($C$4/(1-$C$5))/$C$3)*I16</f>
        <v>41.66666666666667</v>
      </c>
      <c r="J18" s="41">
        <f>(($C$4/(1-$C$5))/$C$3)*J16</f>
        <v>50</v>
      </c>
      <c r="K18" s="42">
        <f>(($C$4/(1-$C$5))/$C$3)*K16</f>
        <v>58.333333333333336</v>
      </c>
    </row>
    <row r="19" spans="6:11" ht="12.75">
      <c r="F19" s="38">
        <v>0</v>
      </c>
      <c r="G19" s="43">
        <f>(G$18-$F19)/$C$14</f>
        <v>10</v>
      </c>
      <c r="H19" s="44">
        <f>(H$18-$F19)/$C$14</f>
        <v>13.333333333333334</v>
      </c>
      <c r="I19" s="44">
        <f>(I$18-$F19)/$C$14</f>
        <v>16.666666666666668</v>
      </c>
      <c r="J19" s="44">
        <f>(J$18-$F19)/$C$14</f>
        <v>20</v>
      </c>
      <c r="K19" s="45">
        <f>(K$18-$F19)/$C$14</f>
        <v>23.333333333333336</v>
      </c>
    </row>
    <row r="20" spans="6:11" ht="12.75">
      <c r="F20" s="38">
        <v>10</v>
      </c>
      <c r="G20" s="46">
        <f>(G$18-$F20)/$C$14</f>
        <v>6</v>
      </c>
      <c r="H20" s="47">
        <f>(H$18-$F20)/$C$14</f>
        <v>9.333333333333334</v>
      </c>
      <c r="I20" s="47">
        <f>(I$18-$F20)/$C$14</f>
        <v>12.666666666666668</v>
      </c>
      <c r="J20" s="47">
        <f>(J$18-$F20)/$C$14</f>
        <v>16</v>
      </c>
      <c r="K20" s="48">
        <f>(K$18-$F20)/$C$14</f>
        <v>19.333333333333336</v>
      </c>
    </row>
    <row r="21" spans="6:11" ht="12.75">
      <c r="F21" s="38">
        <v>20</v>
      </c>
      <c r="G21" s="46">
        <f>(G$18-$F21)/$C$14</f>
        <v>2</v>
      </c>
      <c r="H21" s="47">
        <f>(H$18-$F21)/$C$14</f>
        <v>5.333333333333334</v>
      </c>
      <c r="I21" s="47">
        <f>(I$18-$F21)/$C$14</f>
        <v>8.666666666666668</v>
      </c>
      <c r="J21" s="47">
        <f>(J$18-$F21)/$C$14</f>
        <v>12</v>
      </c>
      <c r="K21" s="48">
        <f>(K$18-$F21)/$C$14</f>
        <v>15.333333333333334</v>
      </c>
    </row>
    <row r="22" spans="6:11" ht="12.75">
      <c r="F22" s="38">
        <v>30</v>
      </c>
      <c r="G22" s="46">
        <f>(G$18-$F22)/$C$14</f>
        <v>-2</v>
      </c>
      <c r="H22" s="47">
        <f>(H$18-$F22)/$C$14</f>
        <v>1.3333333333333344</v>
      </c>
      <c r="I22" s="47">
        <f>(I$18-$F22)/$C$14</f>
        <v>4.666666666666669</v>
      </c>
      <c r="J22" s="47">
        <f>(J$18-$F22)/$C$14</f>
        <v>8</v>
      </c>
      <c r="K22" s="48">
        <f>(K$18-$F22)/$C$14</f>
        <v>11.333333333333334</v>
      </c>
    </row>
    <row r="23" spans="6:11" ht="12.75">
      <c r="F23" s="39">
        <v>40</v>
      </c>
      <c r="G23" s="49">
        <f>(G$18-$F23)/$C$14</f>
        <v>-6</v>
      </c>
      <c r="H23" s="50">
        <f>(H$18-$F23)/$C$14</f>
        <v>-2.6666666666666656</v>
      </c>
      <c r="I23" s="50">
        <f>(I$18-$F23)/$C$14</f>
        <v>0.6666666666666685</v>
      </c>
      <c r="J23" s="50">
        <f>(J$18-$F23)/$C$14</f>
        <v>4</v>
      </c>
      <c r="K23" s="51">
        <f>(K$18-$F23)/$C$14</f>
        <v>7.333333333333334</v>
      </c>
    </row>
    <row r="24" spans="6:11" s="55" customFormat="1" ht="13.5" thickBot="1">
      <c r="F24" s="56"/>
      <c r="G24" s="57"/>
      <c r="H24" s="57"/>
      <c r="I24" s="57"/>
      <c r="J24" s="57"/>
      <c r="K24" s="57"/>
    </row>
    <row r="25" spans="6:11" s="52" customFormat="1" ht="13.5" thickTop="1">
      <c r="F25" s="53"/>
      <c r="G25" s="54"/>
      <c r="H25" s="54"/>
      <c r="I25" s="54"/>
      <c r="J25" s="54"/>
      <c r="K25" s="54"/>
    </row>
    <row r="26" spans="2:25" ht="12.75">
      <c r="B26" t="s">
        <v>22</v>
      </c>
      <c r="C26" s="1">
        <v>256</v>
      </c>
      <c r="F26" s="62" t="s">
        <v>15</v>
      </c>
      <c r="G26" s="63"/>
      <c r="H26" s="63"/>
      <c r="I26" s="63"/>
      <c r="J26" s="63"/>
      <c r="K26" s="64"/>
      <c r="M26" s="66" t="s">
        <v>8</v>
      </c>
      <c r="N26" s="63"/>
      <c r="O26" s="63"/>
      <c r="P26" s="63"/>
      <c r="Q26" s="63"/>
      <c r="R26" s="64"/>
      <c r="T26" s="70" t="s">
        <v>7</v>
      </c>
      <c r="U26" s="63"/>
      <c r="V26" s="63"/>
      <c r="W26" s="63"/>
      <c r="X26" s="63"/>
      <c r="Y26" s="64"/>
    </row>
    <row r="27" spans="2:25" ht="12.75">
      <c r="B27" t="s">
        <v>9</v>
      </c>
      <c r="F27" s="13"/>
      <c r="G27" s="59" t="s">
        <v>10</v>
      </c>
      <c r="H27" s="67"/>
      <c r="I27" s="67"/>
      <c r="J27" s="67"/>
      <c r="K27" s="61"/>
      <c r="M27" s="18"/>
      <c r="N27" s="68" t="s">
        <v>10</v>
      </c>
      <c r="O27" s="65"/>
      <c r="P27" s="65"/>
      <c r="Q27" s="65"/>
      <c r="R27" s="69"/>
      <c r="T27" s="71"/>
      <c r="U27" s="72" t="s">
        <v>10</v>
      </c>
      <c r="V27" s="73"/>
      <c r="W27" s="73"/>
      <c r="X27" s="73"/>
      <c r="Y27" s="69"/>
    </row>
    <row r="28" spans="2:25" ht="12.75">
      <c r="B28" t="s">
        <v>21</v>
      </c>
      <c r="C28" s="2">
        <v>0.1</v>
      </c>
      <c r="F28" s="13"/>
      <c r="G28" s="8">
        <f>G5</f>
        <v>60</v>
      </c>
      <c r="H28" s="8">
        <f>H5</f>
        <v>80</v>
      </c>
      <c r="I28" s="8">
        <f>I5</f>
        <v>100</v>
      </c>
      <c r="J28" s="8">
        <f>J5</f>
        <v>120</v>
      </c>
      <c r="K28" s="9">
        <f>K5</f>
        <v>140</v>
      </c>
      <c r="M28" s="18"/>
      <c r="N28" s="19">
        <f>G28</f>
        <v>60</v>
      </c>
      <c r="O28" s="19">
        <f>H28</f>
        <v>80</v>
      </c>
      <c r="P28" s="19">
        <f>I28</f>
        <v>100</v>
      </c>
      <c r="Q28" s="19">
        <f>J28</f>
        <v>120</v>
      </c>
      <c r="R28" s="20">
        <f>K28</f>
        <v>140</v>
      </c>
      <c r="T28" s="71"/>
      <c r="U28" s="33">
        <f>G28</f>
        <v>60</v>
      </c>
      <c r="V28" s="33">
        <f>H28</f>
        <v>80</v>
      </c>
      <c r="W28" s="33">
        <f>I28</f>
        <v>100</v>
      </c>
      <c r="X28" s="33">
        <f>J28</f>
        <v>120</v>
      </c>
      <c r="Y28" s="34">
        <f>K28</f>
        <v>140</v>
      </c>
    </row>
    <row r="29" spans="2:25" ht="12.75">
      <c r="B29" t="s">
        <v>5</v>
      </c>
      <c r="C29" s="2">
        <v>0.02</v>
      </c>
      <c r="F29" s="13"/>
      <c r="G29" s="59" t="s">
        <v>3</v>
      </c>
      <c r="H29" s="65"/>
      <c r="I29" s="65"/>
      <c r="J29" s="65"/>
      <c r="K29" s="69"/>
      <c r="M29" s="18"/>
      <c r="N29" s="68" t="s">
        <v>11</v>
      </c>
      <c r="O29" s="65"/>
      <c r="P29" s="65"/>
      <c r="Q29" s="65"/>
      <c r="R29" s="69"/>
      <c r="T29" s="71"/>
      <c r="U29" s="72" t="s">
        <v>12</v>
      </c>
      <c r="V29" s="73"/>
      <c r="W29" s="73"/>
      <c r="X29" s="73"/>
      <c r="Y29" s="69"/>
    </row>
    <row r="30" spans="6:25" ht="12.75">
      <c r="F30" s="14" t="s">
        <v>1</v>
      </c>
      <c r="G30" s="8">
        <f>(($C$4/(1-$C$5))/$C$3)*G28</f>
        <v>25</v>
      </c>
      <c r="H30" s="8">
        <f>(($C$4/(1-$C$5))/$C$3)*H28</f>
        <v>33.333333333333336</v>
      </c>
      <c r="I30" s="8">
        <f>(($C$4/(1-$C$5))/$C$3)*I28</f>
        <v>41.66666666666667</v>
      </c>
      <c r="J30" s="8">
        <f>(($C$4/(1-$C$5))/$C$3)*J28</f>
        <v>50</v>
      </c>
      <c r="K30" s="9">
        <f>(($C$4/(1-$C$5))/$C$3)*K28</f>
        <v>58.333333333333336</v>
      </c>
      <c r="M30" s="26" t="s">
        <v>1</v>
      </c>
      <c r="N30" s="19">
        <f>(($C$4/(1-$C$5))/$C$3)*N28</f>
        <v>25</v>
      </c>
      <c r="O30" s="19">
        <f>(($C$4/(1-$C$5))/$C$3)*O28</f>
        <v>33.333333333333336</v>
      </c>
      <c r="P30" s="19">
        <f>(($C$4/(1-$C$5))/$C$3)*P28</f>
        <v>41.66666666666667</v>
      </c>
      <c r="Q30" s="19">
        <f>(($C$4/(1-$C$5))/$C$3)*Q28</f>
        <v>50</v>
      </c>
      <c r="R30" s="20">
        <f>(($C$4/(1-$C$5))/$C$3)*R28</f>
        <v>58.333333333333336</v>
      </c>
      <c r="T30" s="74" t="s">
        <v>1</v>
      </c>
      <c r="U30" s="33">
        <f>($C$4*(1-$C$28)/(1-$C$5)/$C$3)*U28</f>
        <v>22.5</v>
      </c>
      <c r="V30" s="33">
        <f>($C$4*(1-$C$28)/(1-$C$5)/$C$3)*V28</f>
        <v>30</v>
      </c>
      <c r="W30" s="33">
        <f>($C$4*(1-$C$28)/(1-$C$5)/$C$3)*W28</f>
        <v>37.5</v>
      </c>
      <c r="X30" s="33">
        <f>($C$4*(1-$C$28)/(1-$C$5)/$C$3)*X28</f>
        <v>45</v>
      </c>
      <c r="Y30" s="34">
        <f>($C$4*(1-$C$28)/(1-$C$5)/$C$3)*Y28</f>
        <v>52.5</v>
      </c>
    </row>
    <row r="31" spans="6:25" ht="12.75">
      <c r="F31" s="14">
        <v>40</v>
      </c>
      <c r="G31" s="5">
        <f aca="true" t="shared" si="1" ref="G31:K35">N31-U31</f>
        <v>-0.5</v>
      </c>
      <c r="H31" s="6">
        <f t="shared" si="1"/>
        <v>-1.3333333333333428</v>
      </c>
      <c r="I31" s="6">
        <f t="shared" si="1"/>
        <v>-2.1666666666666856</v>
      </c>
      <c r="J31" s="6">
        <f t="shared" si="1"/>
        <v>-3</v>
      </c>
      <c r="K31" s="7">
        <f t="shared" si="1"/>
        <v>-3.833333333333343</v>
      </c>
      <c r="M31" s="27">
        <v>40</v>
      </c>
      <c r="N31" s="21">
        <f>($M31*$C$14)-$C$26-N$30</f>
        <v>-181</v>
      </c>
      <c r="O31" s="16">
        <f>($M31*$C$14)-$C$26-O$30</f>
        <v>-189.33333333333334</v>
      </c>
      <c r="P31" s="16">
        <f>($M31*$C$14)-$C$26-P$30</f>
        <v>-197.66666666666669</v>
      </c>
      <c r="Q31" s="16">
        <f>($M31*$C$14)-$C$26-Q$30</f>
        <v>-206</v>
      </c>
      <c r="R31" s="17">
        <f>($M31*$C$14)-$C$26-R$30</f>
        <v>-214.33333333333334</v>
      </c>
      <c r="T31" s="75">
        <f>M31*(1-$C$29)</f>
        <v>39.2</v>
      </c>
      <c r="U31" s="29">
        <f>($T31*$C$14)-$C$26-U$30</f>
        <v>-180.5</v>
      </c>
      <c r="V31" s="30">
        <f>($T31*$C$14)-$C$26-V$30</f>
        <v>-188</v>
      </c>
      <c r="W31" s="30">
        <f>($T31*$C$14)-$C$26-W$30</f>
        <v>-195.5</v>
      </c>
      <c r="X31" s="30">
        <f>($T31*$C$14)-$C$26-X$30</f>
        <v>-203</v>
      </c>
      <c r="Y31" s="31">
        <f>($T31*$C$14)-$C$26-Y$30</f>
        <v>-210.5</v>
      </c>
    </row>
    <row r="32" spans="6:25" ht="12.75">
      <c r="F32" s="14">
        <v>80</v>
      </c>
      <c r="G32" s="4">
        <f t="shared" si="1"/>
        <v>1.5</v>
      </c>
      <c r="H32" s="8">
        <f t="shared" si="1"/>
        <v>0.6666666666666572</v>
      </c>
      <c r="I32" s="8">
        <f t="shared" si="1"/>
        <v>-0.1666666666666714</v>
      </c>
      <c r="J32" s="8">
        <f t="shared" si="1"/>
        <v>-1</v>
      </c>
      <c r="K32" s="9">
        <f t="shared" si="1"/>
        <v>-1.8333333333333428</v>
      </c>
      <c r="M32" s="27">
        <v>80</v>
      </c>
      <c r="N32" s="22">
        <f>($M32*$C$14)-$C$26-N$30</f>
        <v>-81</v>
      </c>
      <c r="O32" s="19">
        <f>($M32*$C$14)-$C$26-O$30</f>
        <v>-89.33333333333334</v>
      </c>
      <c r="P32" s="19">
        <f>($M32*$C$14)-$C$26-P$30</f>
        <v>-97.66666666666667</v>
      </c>
      <c r="Q32" s="19">
        <f>($M32*$C$14)-$C$26-Q$30</f>
        <v>-106</v>
      </c>
      <c r="R32" s="20">
        <f>($M32*$C$14)-$C$26-R$30</f>
        <v>-114.33333333333334</v>
      </c>
      <c r="T32" s="75">
        <f>M32*(1-$C$29)</f>
        <v>78.4</v>
      </c>
      <c r="U32" s="32">
        <f>($T32*$C$14)-$C$26-U$30</f>
        <v>-82.5</v>
      </c>
      <c r="V32" s="33">
        <f>($T32*$C$14)-$C$26-V$30</f>
        <v>-90</v>
      </c>
      <c r="W32" s="33">
        <f>($T32*$C$14)-$C$26-W$30</f>
        <v>-97.5</v>
      </c>
      <c r="X32" s="33">
        <f>($T32*$C$14)-$C$26-X$30</f>
        <v>-105</v>
      </c>
      <c r="Y32" s="34">
        <f>($T32*$C$14)-$C$26-Y$30</f>
        <v>-112.5</v>
      </c>
    </row>
    <row r="33" spans="6:25" ht="12.75">
      <c r="F33" s="14">
        <v>120</v>
      </c>
      <c r="G33" s="4">
        <f t="shared" si="1"/>
        <v>3.5</v>
      </c>
      <c r="H33" s="8">
        <f t="shared" si="1"/>
        <v>2.6666666666666643</v>
      </c>
      <c r="I33" s="8">
        <f t="shared" si="1"/>
        <v>1.8333333333333286</v>
      </c>
      <c r="J33" s="8">
        <f t="shared" si="1"/>
        <v>1</v>
      </c>
      <c r="K33" s="9">
        <f t="shared" si="1"/>
        <v>0.1666666666666643</v>
      </c>
      <c r="M33" s="27">
        <v>120</v>
      </c>
      <c r="N33" s="22">
        <f>($M33*$C$14)-$C$26-N$30</f>
        <v>19</v>
      </c>
      <c r="O33" s="19">
        <f>($M33*$C$14)-$C$26-O$30</f>
        <v>10.666666666666664</v>
      </c>
      <c r="P33" s="19">
        <f>($M33*$C$14)-$C$26-P$30</f>
        <v>2.3333333333333286</v>
      </c>
      <c r="Q33" s="19">
        <f>($M33*$C$14)-$C$26-Q$30</f>
        <v>-6</v>
      </c>
      <c r="R33" s="20">
        <f>($M33*$C$14)-$C$26-R$30</f>
        <v>-14.333333333333336</v>
      </c>
      <c r="T33" s="75">
        <f>M33*(1-$C$29)</f>
        <v>117.6</v>
      </c>
      <c r="U33" s="32">
        <f>($T33*$C$14)-$C$26-U$30</f>
        <v>15.5</v>
      </c>
      <c r="V33" s="33">
        <f>($T33*$C$14)-$C$26-V$30</f>
        <v>8</v>
      </c>
      <c r="W33" s="33">
        <f>($T33*$C$14)-$C$26-W$30</f>
        <v>0.5</v>
      </c>
      <c r="X33" s="33">
        <f>($T33*$C$14)-$C$26-X$30</f>
        <v>-7</v>
      </c>
      <c r="Y33" s="34">
        <f>($T33*$C$14)-$C$26-Y$30</f>
        <v>-14.5</v>
      </c>
    </row>
    <row r="34" spans="6:25" ht="12.75">
      <c r="F34" s="14">
        <v>160</v>
      </c>
      <c r="G34" s="4">
        <f t="shared" si="1"/>
        <v>5.5</v>
      </c>
      <c r="H34" s="8">
        <f t="shared" si="1"/>
        <v>4.666666666666657</v>
      </c>
      <c r="I34" s="8">
        <f t="shared" si="1"/>
        <v>3.8333333333333286</v>
      </c>
      <c r="J34" s="8">
        <f t="shared" si="1"/>
        <v>3</v>
      </c>
      <c r="K34" s="9">
        <f t="shared" si="1"/>
        <v>2.166666666666657</v>
      </c>
      <c r="M34" s="27">
        <v>160</v>
      </c>
      <c r="N34" s="22">
        <f>($M34*$C$14)-$C$26-N$30</f>
        <v>119</v>
      </c>
      <c r="O34" s="19">
        <f>($M34*$C$14)-$C$26-O$30</f>
        <v>110.66666666666666</v>
      </c>
      <c r="P34" s="19">
        <f>($M34*$C$14)-$C$26-P$30</f>
        <v>102.33333333333333</v>
      </c>
      <c r="Q34" s="19">
        <f>($M34*$C$14)-$C$26-Q$30</f>
        <v>94</v>
      </c>
      <c r="R34" s="20">
        <f>($M34*$C$14)-$C$26-R$30</f>
        <v>85.66666666666666</v>
      </c>
      <c r="T34" s="75">
        <f>M34*(1-$C$29)</f>
        <v>156.8</v>
      </c>
      <c r="U34" s="32">
        <f>($T34*$C$14)-$C$26-U$30</f>
        <v>113.5</v>
      </c>
      <c r="V34" s="33">
        <f>($T34*$C$14)-$C$26-V$30</f>
        <v>106</v>
      </c>
      <c r="W34" s="33">
        <f>($T34*$C$14)-$C$26-W$30</f>
        <v>98.5</v>
      </c>
      <c r="X34" s="33">
        <f>($T34*$C$14)-$C$26-X$30</f>
        <v>91</v>
      </c>
      <c r="Y34" s="34">
        <f>($T34*$C$14)-$C$26-Y$30</f>
        <v>83.5</v>
      </c>
    </row>
    <row r="35" spans="6:25" ht="12.75">
      <c r="F35" s="15">
        <v>200</v>
      </c>
      <c r="G35" s="10">
        <f t="shared" si="1"/>
        <v>7.5</v>
      </c>
      <c r="H35" s="11">
        <f t="shared" si="1"/>
        <v>6.666666666666657</v>
      </c>
      <c r="I35" s="11">
        <f t="shared" si="1"/>
        <v>5.833333333333314</v>
      </c>
      <c r="J35" s="11">
        <f t="shared" si="1"/>
        <v>5</v>
      </c>
      <c r="K35" s="12">
        <f t="shared" si="1"/>
        <v>4.166666666666657</v>
      </c>
      <c r="M35" s="28">
        <v>200</v>
      </c>
      <c r="N35" s="23">
        <f>($M35*$C$14)-$C$26-N$30</f>
        <v>219</v>
      </c>
      <c r="O35" s="24">
        <f>($M35*$C$14)-$C$26-O$30</f>
        <v>210.66666666666666</v>
      </c>
      <c r="P35" s="24">
        <f>($M35*$C$14)-$C$26-P$30</f>
        <v>202.33333333333331</v>
      </c>
      <c r="Q35" s="24">
        <f>($M35*$C$14)-$C$26-Q$30</f>
        <v>194</v>
      </c>
      <c r="R35" s="25">
        <f>($M35*$C$14)-$C$26-R$30</f>
        <v>185.66666666666666</v>
      </c>
      <c r="T35" s="76">
        <f>M35*(1-$C$29)</f>
        <v>196</v>
      </c>
      <c r="U35" s="35">
        <f>($T35*$C$14)-$C$26-U$30</f>
        <v>211.5</v>
      </c>
      <c r="V35" s="36">
        <f>($T35*$C$14)-$C$26-V$30</f>
        <v>204</v>
      </c>
      <c r="W35" s="36">
        <f>($T35*$C$14)-$C$26-W$30</f>
        <v>196.5</v>
      </c>
      <c r="X35" s="36">
        <f>($T35*$C$14)-$C$26-X$30</f>
        <v>189</v>
      </c>
      <c r="Y35" s="37">
        <f>($T35*$C$14)-$C$26-Y$30</f>
        <v>181.5</v>
      </c>
    </row>
  </sheetData>
  <sheetProtection/>
  <mergeCells count="15">
    <mergeCell ref="G29:K29"/>
    <mergeCell ref="F3:K3"/>
    <mergeCell ref="F14:K14"/>
    <mergeCell ref="U29:Y29"/>
    <mergeCell ref="F26:K26"/>
    <mergeCell ref="M26:R26"/>
    <mergeCell ref="T26:Y26"/>
    <mergeCell ref="G27:K27"/>
    <mergeCell ref="N27:R27"/>
    <mergeCell ref="U27:Y27"/>
    <mergeCell ref="N29:R29"/>
    <mergeCell ref="G15:K15"/>
    <mergeCell ref="G17:K17"/>
    <mergeCell ref="G4:K4"/>
    <mergeCell ref="G6:K6"/>
  </mergeCells>
  <printOptions/>
  <pageMargins left="0.75" right="0.75" top="1" bottom="1" header="0.5" footer="0.5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Wisconsin Corn Agronomy</dc:title>
  <dc:subject/>
  <dc:creator>Joe Lauer</dc:creator>
  <cp:keywords/>
  <dc:description/>
  <cp:lastModifiedBy>Joe Lauer</cp:lastModifiedBy>
  <cp:lastPrinted>2004-07-30T17:02:17Z</cp:lastPrinted>
  <dcterms:created xsi:type="dcterms:W3CDTF">2004-07-23T14:24:03Z</dcterms:created>
  <dcterms:modified xsi:type="dcterms:W3CDTF">2004-08-04T17:05:24Z</dcterms:modified>
  <cp:category/>
  <cp:version/>
  <cp:contentType/>
  <cp:contentStatus/>
</cp:coreProperties>
</file>